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öbet Çizelgesi" state="visible" r:id="rId4"/>
    <sheet sheetId="2" name="Kodlar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<sst xmlns="http://schemas.openxmlformats.org/spreadsheetml/2006/main" count="235" uniqueCount="48">
  <si>
    <t>Hemşire Nöbet Çizelgesi</t>
  </si>
  <si>
    <t>Servis</t>
  </si>
  <si>
    <t>Dahiliye</t>
  </si>
  <si>
    <t>Yıl</t>
  </si>
  <si>
    <t>Yıl ve ayı değiştirin; günler ve gün adları kendiliğinden güncellenir.</t>
  </si>
  <si>
    <t>Ay (1-12)</t>
  </si>
  <si>
    <t>Hemşire</t>
  </si>
  <si>
    <t>G</t>
  </si>
  <si>
    <t>N</t>
  </si>
  <si>
    <t>24</t>
  </si>
  <si>
    <t>Hafta sonu</t>
  </si>
  <si>
    <t>Toplam saat</t>
  </si>
  <si>
    <t/>
  </si>
  <si>
    <t>Ayşe Yılmaz</t>
  </si>
  <si>
    <t>Elif Kaya</t>
  </si>
  <si>
    <t>Zeynep Demir</t>
  </si>
  <si>
    <t>S.İ</t>
  </si>
  <si>
    <t>Merve Şahin</t>
  </si>
  <si>
    <t>Fatma Çelik</t>
  </si>
  <si>
    <t>Büşra Arslan</t>
  </si>
  <si>
    <t>Esra Doğan</t>
  </si>
  <si>
    <t>R</t>
  </si>
  <si>
    <t>Seda Koç</t>
  </si>
  <si>
    <t>Gizem Aydın</t>
  </si>
  <si>
    <t>Hatice Öztürk</t>
  </si>
  <si>
    <t>Günlük gündüz (G + 24)</t>
  </si>
  <si>
    <t>Günlük gece (N + 24)</t>
  </si>
  <si>
    <t>Bu şablonu nobetci.app hazırladı. Kuralları sizin yerinize kontrol eden çizelge için: nobetci.app</t>
  </si>
  <si>
    <t>Kod</t>
  </si>
  <si>
    <t>Anlamı</t>
  </si>
  <si>
    <t>Saat</t>
  </si>
  <si>
    <t>Gündüz (08-16)</t>
  </si>
  <si>
    <t>Saatleri servisinize göre değiştirebilirsiniz; toplam saat buradan hesaplanır.</t>
  </si>
  <si>
    <t>Gece (16-08)</t>
  </si>
  <si>
    <t>12. satıra kadar yeni kod ekleyebilirsiniz; açılır listede kendiliğinden görünür.</t>
  </si>
  <si>
    <t>24 saatlik nöbet</t>
  </si>
  <si>
    <t>İ</t>
  </si>
  <si>
    <t>İzin</t>
  </si>
  <si>
    <t>Yıllık izin</t>
  </si>
  <si>
    <t>Rapor</t>
  </si>
  <si>
    <t>Nasıl kullanılır</t>
  </si>
  <si>
    <t>1. Nöbet Çizelgesi sayfasında yıl ve ayı yazın; gün numaraları ve gün adları kendiliğinden değişir.</t>
  </si>
  <si>
    <t>2. Örnek isimleri silip ekibinizi yazın; 20 satır hazır.</t>
  </si>
  <si>
    <t>3. Hücreye tıklayıp açılır listeden kodu seçin. Kodlar sayfasında kod ekleyebilir, saatleri değiştirebilirsiniz.</t>
  </si>
  <si>
    <t>4. Sağdaki toplamlar ve alttaki günlük kadro satırları formülle hesaplanır; elle saymayın.</t>
  </si>
  <si>
    <t>Bu tablo kuralları kontrol etmez: dinlenme süresini, ard arda nöbeti, izin çakışmasını ve hafta sonu dengesini siz takip edersiniz.</t>
  </si>
  <si>
    <t>Bu kontrolü sizin yerinize yapan ve hemşire taleplerini birlikte değerlendiren çizelge için: nobetci.app</t>
  </si>
  <si>
    <t>nobetci.app adresine gidin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</si>
</sst>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4748B"/>
    </font>
    <font>
      <i/>
      <u/>
      <color rgb="FF059669"/>
    </font>
    <font>
      <u/>
      <color rgb="FF059669"/>
    </font>
  </fonts>
  <fills count="4">
    <fill>
      <patternFill patternType="none"/>
    </fill>
    <fill>
      <patternFill patternType="gray125"/>
    </fill>
    <fill>
      <patternFill patternType="solid">
        <fgColor rgb="FFFEF9C3"/>
        <bgColor rgb="FFFEF9C3"/>
      </patternFill>
    </fill>
    <fill>
      <patternFill patternType="solid">
        <fgColor rgb="FFF1F5F9"/>
        <bgColor rgb="FFF1F5F9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0" xfId="0" applyFont="1"/>
    <xf numFmtId="49" fontId="0" fillId="0" borderId="0" xfId="0" applyNumberFormat="1"/>
    <xf numFmtId="0" fontId="5" fillId="0" borderId="0" xfId="0" applyFont="1"/>
  </cellXfs>
  <cellStyles count="1">
    <cellStyle name="Normal" xfId="0" builtinId="0"/>
  </cellStyles>
  <dxfs count="9">
    <dxf>
      <fill>
        <patternFill patternType="solid">
          <fgColor rgb="FFFEF3C7"/>
          <bgColor rgb="FFFEF3C7"/>
        </patternFill>
      </fill>
    </dxf>
    <dxf>
      <fill>
        <patternFill patternType="solid">
          <fgColor rgb="FFE0E7FF"/>
          <bgColor rgb="FFE0E7FF"/>
        </patternFill>
      </fill>
    </dxf>
    <dxf>
      <fill>
        <patternFill patternType="solid">
          <fgColor rgb="FFD1FAE5"/>
          <bgColor rgb="FFD1FAE5"/>
        </patternFill>
      </fill>
    </dxf>
    <dxf>
      <fill>
        <patternFill patternType="solid">
          <fgColor rgb="FFF1F5F9"/>
          <bgColor rgb="FFF1F5F9"/>
        </patternFill>
      </fill>
    </dxf>
    <dxf>
      <fill>
        <patternFill patternType="solid">
          <fgColor rgb="FFFCE7F3"/>
          <bgColor rgb="FFFCE7F3"/>
        </patternFill>
      </fill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E5E7EB"/>
          <bgColor rgb="FFE5E7EB"/>
        </patternFill>
      </fill>
    </dxf>
    <dxf>
      <fill>
        <patternFill patternType="solid">
          <fgColor rgb="FFF3F4F6"/>
          <bgColor rgb="FFF3F4F6"/>
        </patternFill>
      </fill>
    </dxf>
    <dxf>
      <font>
        <color rgb="FFB91C1C"/>
      </font>
      <fill>
        <patternFill patternType="solid">
          <fgColor rgb="FFE5E7EB"/>
          <bgColor rgb="FFE5E7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betci.app/?utm_source=excel-sablon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betci.app/?utm_source=excel-sab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2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5" customWidth="1"/>
    <col min="33" max="37" width="11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4" x14ac:dyDescent="0.25">
      <c r="A3" s="2" t="s">
        <v>3</v>
      </c>
      <c r="B3" s="3">
        <v>2026</v>
      </c>
      <c r="D3" s="4" t="s">
        <v>4</v>
      </c>
    </row>
    <row r="4" spans="1:2" x14ac:dyDescent="0.25">
      <c r="A4" s="2" t="s">
        <v>5</v>
      </c>
      <c r="B4" s="3">
        <v>11</v>
      </c>
    </row>
    <row r="6" spans="1:37" s="5" customFormat="1" x14ac:dyDescent="0.25">
      <c r="A6" s="6" t="s">
        <v>6</v>
      </c>
      <c r="B6" s="5">
        <f>IF(1&lt;=DAY(EOMONTH(DATE($B$3,$B$4,1),0)),1,"")</f>
        <v>1</v>
      </c>
      <c r="C6" s="5">
        <f>IF(2&lt;=DAY(EOMONTH(DATE($B$3,$B$4,1),0)),2,"")</f>
        <v>2</v>
      </c>
      <c r="D6" s="5">
        <f>IF(3&lt;=DAY(EOMONTH(DATE($B$3,$B$4,1),0)),3,"")</f>
        <v>3</v>
      </c>
      <c r="E6" s="5">
        <f>IF(4&lt;=DAY(EOMONTH(DATE($B$3,$B$4,1),0)),4,"")</f>
        <v>4</v>
      </c>
      <c r="F6" s="5">
        <f>IF(5&lt;=DAY(EOMONTH(DATE($B$3,$B$4,1),0)),5,"")</f>
        <v>5</v>
      </c>
      <c r="G6" s="5">
        <f>IF(6&lt;=DAY(EOMONTH(DATE($B$3,$B$4,1),0)),6,"")</f>
        <v>6</v>
      </c>
      <c r="H6" s="5">
        <f>IF(7&lt;=DAY(EOMONTH(DATE($B$3,$B$4,1),0)),7,"")</f>
        <v>7</v>
      </c>
      <c r="I6" s="5">
        <f>IF(8&lt;=DAY(EOMONTH(DATE($B$3,$B$4,1),0)),8,"")</f>
        <v>8</v>
      </c>
      <c r="J6" s="5">
        <f>IF(9&lt;=DAY(EOMONTH(DATE($B$3,$B$4,1),0)),9,"")</f>
        <v>9</v>
      </c>
      <c r="K6" s="5">
        <f>IF(10&lt;=DAY(EOMONTH(DATE($B$3,$B$4,1),0)),10,"")</f>
        <v>10</v>
      </c>
      <c r="L6" s="5">
        <f>IF(11&lt;=DAY(EOMONTH(DATE($B$3,$B$4,1),0)),11,"")</f>
        <v>11</v>
      </c>
      <c r="M6" s="5">
        <f>IF(12&lt;=DAY(EOMONTH(DATE($B$3,$B$4,1),0)),12,"")</f>
        <v>12</v>
      </c>
      <c r="N6" s="5">
        <f>IF(13&lt;=DAY(EOMONTH(DATE($B$3,$B$4,1),0)),13,"")</f>
        <v>13</v>
      </c>
      <c r="O6" s="5">
        <f>IF(14&lt;=DAY(EOMONTH(DATE($B$3,$B$4,1),0)),14,"")</f>
        <v>14</v>
      </c>
      <c r="P6" s="5">
        <f>IF(15&lt;=DAY(EOMONTH(DATE($B$3,$B$4,1),0)),15,"")</f>
        <v>15</v>
      </c>
      <c r="Q6" s="5">
        <f>IF(16&lt;=DAY(EOMONTH(DATE($B$3,$B$4,1),0)),16,"")</f>
        <v>16</v>
      </c>
      <c r="R6" s="5">
        <f>IF(17&lt;=DAY(EOMONTH(DATE($B$3,$B$4,1),0)),17,"")</f>
        <v>17</v>
      </c>
      <c r="S6" s="5">
        <f>IF(18&lt;=DAY(EOMONTH(DATE($B$3,$B$4,1),0)),18,"")</f>
        <v>18</v>
      </c>
      <c r="T6" s="5">
        <f>IF(19&lt;=DAY(EOMONTH(DATE($B$3,$B$4,1),0)),19,"")</f>
        <v>19</v>
      </c>
      <c r="U6" s="5">
        <f>IF(20&lt;=DAY(EOMONTH(DATE($B$3,$B$4,1),0)),20,"")</f>
        <v>20</v>
      </c>
      <c r="V6" s="5">
        <f>IF(21&lt;=DAY(EOMONTH(DATE($B$3,$B$4,1),0)),21,"")</f>
        <v>21</v>
      </c>
      <c r="W6" s="5">
        <f>IF(22&lt;=DAY(EOMONTH(DATE($B$3,$B$4,1),0)),22,"")</f>
        <v>22</v>
      </c>
      <c r="X6" s="5">
        <f>IF(23&lt;=DAY(EOMONTH(DATE($B$3,$B$4,1),0)),23,"")</f>
        <v>23</v>
      </c>
      <c r="Y6" s="5">
        <f>IF(24&lt;=DAY(EOMONTH(DATE($B$3,$B$4,1),0)),24,"")</f>
        <v>24</v>
      </c>
      <c r="Z6" s="5">
        <f>IF(25&lt;=DAY(EOMONTH(DATE($B$3,$B$4,1),0)),25,"")</f>
        <v>25</v>
      </c>
      <c r="AA6" s="5">
        <f>IF(26&lt;=DAY(EOMONTH(DATE($B$3,$B$4,1),0)),26,"")</f>
        <v>26</v>
      </c>
      <c r="AB6" s="5">
        <f>IF(27&lt;=DAY(EOMONTH(DATE($B$3,$B$4,1),0)),27,"")</f>
        <v>27</v>
      </c>
      <c r="AC6" s="5">
        <f>IF(28&lt;=DAY(EOMONTH(DATE($B$3,$B$4,1),0)),28,"")</f>
        <v>28</v>
      </c>
      <c r="AD6" s="5">
        <f>IF(29&lt;=DAY(EOMONTH(DATE($B$3,$B$4,1),0)),29,"")</f>
        <v>29</v>
      </c>
      <c r="AE6" s="5">
        <f>IF(30&lt;=DAY(EOMONTH(DATE($B$3,$B$4,1),0)),30,"")</f>
        <v>30</v>
      </c>
      <c r="AF6" s="5" t="str">
        <f>IF(31&lt;=DAY(EOMONTH(DATE($B$3,$B$4,1),0)),31,"")</f>
        <v/>
      </c>
      <c r="AG6" s="5" t="s">
        <v>7</v>
      </c>
      <c r="AH6" s="5" t="s">
        <v>8</v>
      </c>
      <c r="AI6" s="5" t="s">
        <v>9</v>
      </c>
      <c r="AJ6" s="5" t="s">
        <v>10</v>
      </c>
      <c r="AK6" s="5" t="s">
        <v>11</v>
      </c>
    </row>
    <row r="7" spans="1:32" s="5" customFormat="1" x14ac:dyDescent="0.25">
      <c r="A7" s="5" t="s">
        <v>12</v>
      </c>
      <c r="B7" s="5" t="str">
        <f>IF(B6="","",CHOOSE(WEEKDAY(DATE($B$3,$B$4,B6),2),"Pzt","Sal","Çar","Per","Cum","Cmt","Paz"))</f>
        <v>Paz</v>
      </c>
      <c r="C7" s="5" t="str">
        <f>IF(C6="","",CHOOSE(WEEKDAY(DATE($B$3,$B$4,C6),2),"Pzt","Sal","Çar","Per","Cum","Cmt","Paz"))</f>
        <v>Pzt</v>
      </c>
      <c r="D7" s="5" t="str">
        <f>IF(D6="","",CHOOSE(WEEKDAY(DATE($B$3,$B$4,D6),2),"Pzt","Sal","Çar","Per","Cum","Cmt","Paz"))</f>
        <v>Sal</v>
      </c>
      <c r="E7" s="5" t="str">
        <f>IF(E6="","",CHOOSE(WEEKDAY(DATE($B$3,$B$4,E6),2),"Pzt","Sal","Çar","Per","Cum","Cmt","Paz"))</f>
        <v>Çar</v>
      </c>
      <c r="F7" s="5" t="str">
        <f>IF(F6="","",CHOOSE(WEEKDAY(DATE($B$3,$B$4,F6),2),"Pzt","Sal","Çar","Per","Cum","Cmt","Paz"))</f>
        <v>Per</v>
      </c>
      <c r="G7" s="5" t="str">
        <f>IF(G6="","",CHOOSE(WEEKDAY(DATE($B$3,$B$4,G6),2),"Pzt","Sal","Çar","Per","Cum","Cmt","Paz"))</f>
        <v>Cum</v>
      </c>
      <c r="H7" s="5" t="str">
        <f>IF(H6="","",CHOOSE(WEEKDAY(DATE($B$3,$B$4,H6),2),"Pzt","Sal","Çar","Per","Cum","Cmt","Paz"))</f>
        <v>Cmt</v>
      </c>
      <c r="I7" s="5" t="str">
        <f>IF(I6="","",CHOOSE(WEEKDAY(DATE($B$3,$B$4,I6),2),"Pzt","Sal","Çar","Per","Cum","Cmt","Paz"))</f>
        <v>Paz</v>
      </c>
      <c r="J7" s="5" t="str">
        <f>IF(J6="","",CHOOSE(WEEKDAY(DATE($B$3,$B$4,J6),2),"Pzt","Sal","Çar","Per","Cum","Cmt","Paz"))</f>
        <v>Pzt</v>
      </c>
      <c r="K7" s="5" t="str">
        <f>IF(K6="","",CHOOSE(WEEKDAY(DATE($B$3,$B$4,K6),2),"Pzt","Sal","Çar","Per","Cum","Cmt","Paz"))</f>
        <v>Sal</v>
      </c>
      <c r="L7" s="5" t="str">
        <f>IF(L6="","",CHOOSE(WEEKDAY(DATE($B$3,$B$4,L6),2),"Pzt","Sal","Çar","Per","Cum","Cmt","Paz"))</f>
        <v>Çar</v>
      </c>
      <c r="M7" s="5" t="str">
        <f>IF(M6="","",CHOOSE(WEEKDAY(DATE($B$3,$B$4,M6),2),"Pzt","Sal","Çar","Per","Cum","Cmt","Paz"))</f>
        <v>Per</v>
      </c>
      <c r="N7" s="5" t="str">
        <f>IF(N6="","",CHOOSE(WEEKDAY(DATE($B$3,$B$4,N6),2),"Pzt","Sal","Çar","Per","Cum","Cmt","Paz"))</f>
        <v>Cum</v>
      </c>
      <c r="O7" s="5" t="str">
        <f>IF(O6="","",CHOOSE(WEEKDAY(DATE($B$3,$B$4,O6),2),"Pzt","Sal","Çar","Per","Cum","Cmt","Paz"))</f>
        <v>Cmt</v>
      </c>
      <c r="P7" s="5" t="str">
        <f>IF(P6="","",CHOOSE(WEEKDAY(DATE($B$3,$B$4,P6),2),"Pzt","Sal","Çar","Per","Cum","Cmt","Paz"))</f>
        <v>Paz</v>
      </c>
      <c r="Q7" s="5" t="str">
        <f>IF(Q6="","",CHOOSE(WEEKDAY(DATE($B$3,$B$4,Q6),2),"Pzt","Sal","Çar","Per","Cum","Cmt","Paz"))</f>
        <v>Pzt</v>
      </c>
      <c r="R7" s="5" t="str">
        <f>IF(R6="","",CHOOSE(WEEKDAY(DATE($B$3,$B$4,R6),2),"Pzt","Sal","Çar","Per","Cum","Cmt","Paz"))</f>
        <v>Sal</v>
      </c>
      <c r="S7" s="5" t="str">
        <f>IF(S6="","",CHOOSE(WEEKDAY(DATE($B$3,$B$4,S6),2),"Pzt","Sal","Çar","Per","Cum","Cmt","Paz"))</f>
        <v>Çar</v>
      </c>
      <c r="T7" s="5" t="str">
        <f>IF(T6="","",CHOOSE(WEEKDAY(DATE($B$3,$B$4,T6),2),"Pzt","Sal","Çar","Per","Cum","Cmt","Paz"))</f>
        <v>Per</v>
      </c>
      <c r="U7" s="5" t="str">
        <f>IF(U6="","",CHOOSE(WEEKDAY(DATE($B$3,$B$4,U6),2),"Pzt","Sal","Çar","Per","Cum","Cmt","Paz"))</f>
        <v>Cum</v>
      </c>
      <c r="V7" s="5" t="str">
        <f>IF(V6="","",CHOOSE(WEEKDAY(DATE($B$3,$B$4,V6),2),"Pzt","Sal","Çar","Per","Cum","Cmt","Paz"))</f>
        <v>Cmt</v>
      </c>
      <c r="W7" s="5" t="str">
        <f>IF(W6="","",CHOOSE(WEEKDAY(DATE($B$3,$B$4,W6),2),"Pzt","Sal","Çar","Per","Cum","Cmt","Paz"))</f>
        <v>Paz</v>
      </c>
      <c r="X7" s="5" t="str">
        <f>IF(X6="","",CHOOSE(WEEKDAY(DATE($B$3,$B$4,X6),2),"Pzt","Sal","Çar","Per","Cum","Cmt","Paz"))</f>
        <v>Pzt</v>
      </c>
      <c r="Y7" s="5" t="str">
        <f>IF(Y6="","",CHOOSE(WEEKDAY(DATE($B$3,$B$4,Y6),2),"Pzt","Sal","Çar","Per","Cum","Cmt","Paz"))</f>
        <v>Sal</v>
      </c>
      <c r="Z7" s="5" t="str">
        <f>IF(Z6="","",CHOOSE(WEEKDAY(DATE($B$3,$B$4,Z6),2),"Pzt","Sal","Çar","Per","Cum","Cmt","Paz"))</f>
        <v>Çar</v>
      </c>
      <c r="AA7" s="5" t="str">
        <f>IF(AA6="","",CHOOSE(WEEKDAY(DATE($B$3,$B$4,AA6),2),"Pzt","Sal","Çar","Per","Cum","Cmt","Paz"))</f>
        <v>Per</v>
      </c>
      <c r="AB7" s="5" t="str">
        <f>IF(AB6="","",CHOOSE(WEEKDAY(DATE($B$3,$B$4,AB6),2),"Pzt","Sal","Çar","Per","Cum","Cmt","Paz"))</f>
        <v>Cum</v>
      </c>
      <c r="AC7" s="5" t="str">
        <f>IF(AC6="","",CHOOSE(WEEKDAY(DATE($B$3,$B$4,AC6),2),"Pzt","Sal","Çar","Per","Cum","Cmt","Paz"))</f>
        <v>Cmt</v>
      </c>
      <c r="AD7" s="5" t="str">
        <f>IF(AD6="","",CHOOSE(WEEKDAY(DATE($B$3,$B$4,AD6),2),"Pzt","Sal","Çar","Per","Cum","Cmt","Paz"))</f>
        <v>Paz</v>
      </c>
      <c r="AE7" s="5" t="str">
        <f>IF(AE6="","",CHOOSE(WEEKDAY(DATE($B$3,$B$4,AE6),2),"Pzt","Sal","Çar","Per","Cum","Cmt","Paz"))</f>
        <v>Pzt</v>
      </c>
      <c r="AF7" s="5" t="str">
        <f>IF(AF6="","",CHOOSE(WEEKDAY(DATE($B$3,$B$4,AF6),2),"Pzt","Sal","Çar","Per","Cum","Cmt","Paz"))</f>
        <v/>
      </c>
    </row>
    <row r="8" spans="1:37" x14ac:dyDescent="0.25">
      <c r="A8" t="s">
        <v>13</v>
      </c>
      <c r="B8" s="7" t="s">
        <v>7</v>
      </c>
      <c r="C8" s="7" t="s">
        <v>7</v>
      </c>
      <c r="D8" s="7" t="s">
        <v>8</v>
      </c>
      <c r="E8" s="7"/>
      <c r="F8" s="7"/>
      <c r="G8" s="7" t="s">
        <v>7</v>
      </c>
      <c r="H8" s="7" t="s">
        <v>7</v>
      </c>
      <c r="I8" s="7" t="s">
        <v>8</v>
      </c>
      <c r="J8" s="7"/>
      <c r="K8" s="7"/>
      <c r="L8" s="7" t="s">
        <v>7</v>
      </c>
      <c r="M8" s="7" t="s">
        <v>7</v>
      </c>
      <c r="N8" s="7" t="s">
        <v>8</v>
      </c>
      <c r="O8" s="7"/>
      <c r="P8" s="7"/>
      <c r="Q8" s="7" t="s">
        <v>7</v>
      </c>
      <c r="R8" s="7" t="s">
        <v>7</v>
      </c>
      <c r="S8" s="7" t="s">
        <v>8</v>
      </c>
      <c r="T8" s="7"/>
      <c r="U8" s="7"/>
      <c r="V8" s="7" t="s">
        <v>7</v>
      </c>
      <c r="W8" s="7" t="s">
        <v>7</v>
      </c>
      <c r="X8" s="7" t="s">
        <v>8</v>
      </c>
      <c r="Y8" s="7"/>
      <c r="Z8" s="7"/>
      <c r="AA8" s="7" t="s">
        <v>7</v>
      </c>
      <c r="AB8" s="7" t="s">
        <v>7</v>
      </c>
      <c r="AC8" s="7" t="s">
        <v>8</v>
      </c>
      <c r="AD8" s="7"/>
      <c r="AE8" s="7"/>
      <c r="AF8" s="7"/>
      <c r="AG8" s="8">
        <f>COUNTIF(B8:AF8,"G")</f>
        <v>12</v>
      </c>
      <c r="AH8" s="8">
        <f>COUNTIF(B8:AF8,"N")</f>
        <v>6</v>
      </c>
      <c r="AI8" s="8">
        <f>COUNTIF(B8:AF8,"24")</f>
        <v>0</v>
      </c>
      <c r="AJ8" s="8">
        <f>SUMPRODUCT(((B$7:AF$7="Cmt")+(B$7:AF$7="Paz"))*(((B8:AF8&amp;"")="G")+((B8:AF8&amp;"")="N")+((B8:AF8&amp;"")="24")))</f>
        <v>6</v>
      </c>
      <c r="AK8" s="8">
        <f>SUMPRODUCT(COUNTIF(B8:AF8,Kodlar!$A$2:$A$12)*Kodlar!$C$2:$C$12)</f>
        <v>192</v>
      </c>
    </row>
    <row r="9" spans="1:37" x14ac:dyDescent="0.25">
      <c r="A9" t="s">
        <v>14</v>
      </c>
      <c r="B9" s="7" t="s">
        <v>7</v>
      </c>
      <c r="C9" s="7" t="s">
        <v>8</v>
      </c>
      <c r="D9" s="7"/>
      <c r="E9" s="7"/>
      <c r="F9" s="7" t="s">
        <v>7</v>
      </c>
      <c r="G9" s="7" t="s">
        <v>7</v>
      </c>
      <c r="H9" s="7" t="s">
        <v>8</v>
      </c>
      <c r="I9" s="7"/>
      <c r="J9" s="7"/>
      <c r="K9" s="7" t="s">
        <v>7</v>
      </c>
      <c r="L9" s="7" t="s">
        <v>7</v>
      </c>
      <c r="M9" s="7" t="s">
        <v>8</v>
      </c>
      <c r="N9" s="7"/>
      <c r="O9" s="7"/>
      <c r="P9" s="7" t="s">
        <v>7</v>
      </c>
      <c r="Q9" s="7" t="s">
        <v>7</v>
      </c>
      <c r="R9" s="7" t="s">
        <v>8</v>
      </c>
      <c r="S9" s="7"/>
      <c r="T9" s="7"/>
      <c r="U9" s="7" t="s">
        <v>7</v>
      </c>
      <c r="V9" s="7" t="s">
        <v>7</v>
      </c>
      <c r="W9" s="7" t="s">
        <v>8</v>
      </c>
      <c r="X9" s="7"/>
      <c r="Y9" s="7"/>
      <c r="Z9" s="7" t="s">
        <v>7</v>
      </c>
      <c r="AA9" s="7" t="s">
        <v>7</v>
      </c>
      <c r="AB9" s="7" t="s">
        <v>8</v>
      </c>
      <c r="AC9" s="7"/>
      <c r="AD9" s="7"/>
      <c r="AE9" s="7" t="s">
        <v>7</v>
      </c>
      <c r="AF9" s="7"/>
      <c r="AG9" s="8">
        <f>COUNTIF(B9:AF9,"G")</f>
        <v>12</v>
      </c>
      <c r="AH9" s="8">
        <f>COUNTIF(B9:AF9,"N")</f>
        <v>6</v>
      </c>
      <c r="AI9" s="8">
        <f>COUNTIF(B9:AF9,"24")</f>
        <v>0</v>
      </c>
      <c r="AJ9" s="8">
        <f>SUMPRODUCT(((B$7:AF$7="Cmt")+(B$7:AF$7="Paz"))*(((B9:AF9&amp;"")="G")+((B9:AF9&amp;"")="N")+((B9:AF9&amp;"")="24")))</f>
        <v>5</v>
      </c>
      <c r="AK9" s="8">
        <f>SUMPRODUCT(COUNTIF(B9:AF9,Kodlar!$A$2:$A$12)*Kodlar!$C$2:$C$12)</f>
        <v>192</v>
      </c>
    </row>
    <row r="10" spans="1:37" x14ac:dyDescent="0.25">
      <c r="A10" t="s">
        <v>15</v>
      </c>
      <c r="B10" s="7" t="s">
        <v>8</v>
      </c>
      <c r="C10" s="7"/>
      <c r="D10" s="7"/>
      <c r="E10" s="7" t="s">
        <v>7</v>
      </c>
      <c r="F10" s="7" t="s">
        <v>7</v>
      </c>
      <c r="G10" s="7" t="s">
        <v>8</v>
      </c>
      <c r="H10" s="7"/>
      <c r="I10" s="7"/>
      <c r="J10" s="7" t="s">
        <v>7</v>
      </c>
      <c r="K10" s="7" t="s">
        <v>7</v>
      </c>
      <c r="L10" s="7" t="s">
        <v>8</v>
      </c>
      <c r="M10" s="7"/>
      <c r="N10" s="7"/>
      <c r="O10" s="7" t="s">
        <v>7</v>
      </c>
      <c r="P10" s="7" t="s">
        <v>7</v>
      </c>
      <c r="Q10" s="7" t="s">
        <v>16</v>
      </c>
      <c r="R10" s="7" t="s">
        <v>16</v>
      </c>
      <c r="S10" s="7" t="s">
        <v>16</v>
      </c>
      <c r="T10" s="7" t="s">
        <v>16</v>
      </c>
      <c r="U10" s="7" t="s">
        <v>16</v>
      </c>
      <c r="V10" s="7" t="s">
        <v>8</v>
      </c>
      <c r="W10" s="7"/>
      <c r="X10" s="7"/>
      <c r="Y10" s="7" t="s">
        <v>7</v>
      </c>
      <c r="Z10" s="7" t="s">
        <v>7</v>
      </c>
      <c r="AA10" s="7" t="s">
        <v>8</v>
      </c>
      <c r="AB10" s="7"/>
      <c r="AC10" s="7"/>
      <c r="AD10" s="7" t="s">
        <v>7</v>
      </c>
      <c r="AE10" s="7" t="s">
        <v>7</v>
      </c>
      <c r="AF10" s="7"/>
      <c r="AG10" s="8">
        <f>COUNTIF(B10:AF10,"G")</f>
        <v>10</v>
      </c>
      <c r="AH10" s="8">
        <f>COUNTIF(B10:AF10,"N")</f>
        <v>5</v>
      </c>
      <c r="AI10" s="8">
        <f>COUNTIF(B10:AF10,"24")</f>
        <v>0</v>
      </c>
      <c r="AJ10" s="8">
        <f>SUMPRODUCT(((B$7:AF$7="Cmt")+(B$7:AF$7="Paz"))*(((B10:AF10&amp;"")="G")+((B10:AF10&amp;"")="N")+((B10:AF10&amp;"")="24")))</f>
        <v>5</v>
      </c>
      <c r="AK10" s="8">
        <f>SUMPRODUCT(COUNTIF(B10:AF10,Kodlar!$A$2:$A$12)*Kodlar!$C$2:$C$12)</f>
        <v>160</v>
      </c>
    </row>
    <row r="11" spans="1:37" x14ac:dyDescent="0.25">
      <c r="A11" t="s">
        <v>17</v>
      </c>
      <c r="B11" s="7"/>
      <c r="C11" s="7"/>
      <c r="D11" s="7" t="s">
        <v>7</v>
      </c>
      <c r="E11" s="7" t="s">
        <v>7</v>
      </c>
      <c r="F11" s="7" t="s">
        <v>8</v>
      </c>
      <c r="G11" s="7"/>
      <c r="H11" s="7"/>
      <c r="I11" s="7" t="s">
        <v>7</v>
      </c>
      <c r="J11" s="7" t="s">
        <v>7</v>
      </c>
      <c r="K11" s="7" t="s">
        <v>8</v>
      </c>
      <c r="L11" s="7"/>
      <c r="M11" s="7"/>
      <c r="N11" s="7" t="s">
        <v>7</v>
      </c>
      <c r="O11" s="7" t="s">
        <v>7</v>
      </c>
      <c r="P11" s="7" t="s">
        <v>8</v>
      </c>
      <c r="Q11" s="7"/>
      <c r="R11" s="7"/>
      <c r="S11" s="7" t="s">
        <v>7</v>
      </c>
      <c r="T11" s="7" t="s">
        <v>7</v>
      </c>
      <c r="U11" s="7" t="s">
        <v>8</v>
      </c>
      <c r="V11" s="7"/>
      <c r="W11" s="7"/>
      <c r="X11" s="7" t="s">
        <v>7</v>
      </c>
      <c r="Y11" s="7" t="s">
        <v>7</v>
      </c>
      <c r="Z11" s="7" t="s">
        <v>8</v>
      </c>
      <c r="AA11" s="7"/>
      <c r="AB11" s="7"/>
      <c r="AC11" s="7" t="s">
        <v>7</v>
      </c>
      <c r="AD11" s="7" t="s">
        <v>7</v>
      </c>
      <c r="AE11" s="7" t="s">
        <v>8</v>
      </c>
      <c r="AF11" s="7"/>
      <c r="AG11" s="8">
        <f>COUNTIF(B11:AF11,"G")</f>
        <v>12</v>
      </c>
      <c r="AH11" s="8">
        <f>COUNTIF(B11:AF11,"N")</f>
        <v>6</v>
      </c>
      <c r="AI11" s="8">
        <f>COUNTIF(B11:AF11,"24")</f>
        <v>0</v>
      </c>
      <c r="AJ11" s="8">
        <f>SUMPRODUCT(((B$7:AF$7="Cmt")+(B$7:AF$7="Paz"))*(((B11:AF11&amp;"")="G")+((B11:AF11&amp;"")="N")+((B11:AF11&amp;"")="24")))</f>
        <v>5</v>
      </c>
      <c r="AK11" s="8">
        <f>SUMPRODUCT(COUNTIF(B11:AF11,Kodlar!$A$2:$A$12)*Kodlar!$C$2:$C$12)</f>
        <v>192</v>
      </c>
    </row>
    <row r="12" spans="1:37" x14ac:dyDescent="0.25">
      <c r="A12" t="s">
        <v>18</v>
      </c>
      <c r="B12" s="7"/>
      <c r="C12" s="7" t="s">
        <v>7</v>
      </c>
      <c r="D12" s="7" t="s">
        <v>7</v>
      </c>
      <c r="E12" s="7" t="s">
        <v>8</v>
      </c>
      <c r="F12" s="7"/>
      <c r="G12" s="7"/>
      <c r="H12" s="7" t="s">
        <v>7</v>
      </c>
      <c r="I12" s="7" t="s">
        <v>7</v>
      </c>
      <c r="J12" s="7" t="s">
        <v>8</v>
      </c>
      <c r="K12" s="7"/>
      <c r="L12" s="7"/>
      <c r="M12" s="7" t="s">
        <v>7</v>
      </c>
      <c r="N12" s="7" t="s">
        <v>7</v>
      </c>
      <c r="O12" s="7" t="s">
        <v>8</v>
      </c>
      <c r="P12" s="7"/>
      <c r="Q12" s="7"/>
      <c r="R12" s="7" t="s">
        <v>7</v>
      </c>
      <c r="S12" s="7" t="s">
        <v>7</v>
      </c>
      <c r="T12" s="7" t="s">
        <v>8</v>
      </c>
      <c r="U12" s="7"/>
      <c r="V12" s="7"/>
      <c r="W12" s="7" t="s">
        <v>7</v>
      </c>
      <c r="X12" s="7" t="s">
        <v>7</v>
      </c>
      <c r="Y12" s="7" t="s">
        <v>8</v>
      </c>
      <c r="Z12" s="7"/>
      <c r="AA12" s="7"/>
      <c r="AB12" s="7" t="s">
        <v>7</v>
      </c>
      <c r="AC12" s="7" t="s">
        <v>7</v>
      </c>
      <c r="AD12" s="7" t="s">
        <v>8</v>
      </c>
      <c r="AE12" s="7"/>
      <c r="AF12" s="7"/>
      <c r="AG12" s="8">
        <f>COUNTIF(B12:AF12,"G")</f>
        <v>12</v>
      </c>
      <c r="AH12" s="8">
        <f>COUNTIF(B12:AF12,"N")</f>
        <v>6</v>
      </c>
      <c r="AI12" s="8">
        <f>COUNTIF(B12:AF12,"24")</f>
        <v>0</v>
      </c>
      <c r="AJ12" s="8">
        <f>SUMPRODUCT(((B$7:AF$7="Cmt")+(B$7:AF$7="Paz"))*(((B12:AF12&amp;"")="G")+((B12:AF12&amp;"")="N")+((B12:AF12&amp;"")="24")))</f>
        <v>6</v>
      </c>
      <c r="AK12" s="8">
        <f>SUMPRODUCT(COUNTIF(B12:AF12,Kodlar!$A$2:$A$12)*Kodlar!$C$2:$C$12)</f>
        <v>192</v>
      </c>
    </row>
    <row r="13" spans="1:37" x14ac:dyDescent="0.25">
      <c r="A13" t="s">
        <v>19</v>
      </c>
      <c r="B13" s="7" t="s">
        <v>7</v>
      </c>
      <c r="C13" s="7" t="s">
        <v>7</v>
      </c>
      <c r="D13" s="7" t="s">
        <v>8</v>
      </c>
      <c r="E13" s="7"/>
      <c r="F13" s="7"/>
      <c r="G13" s="7" t="s">
        <v>7</v>
      </c>
      <c r="H13" s="7" t="s">
        <v>7</v>
      </c>
      <c r="I13" s="7" t="s">
        <v>8</v>
      </c>
      <c r="J13" s="7"/>
      <c r="K13" s="7"/>
      <c r="L13" s="7" t="s">
        <v>7</v>
      </c>
      <c r="M13" s="7" t="s">
        <v>7</v>
      </c>
      <c r="N13" s="7" t="s">
        <v>8</v>
      </c>
      <c r="O13" s="7"/>
      <c r="P13" s="7"/>
      <c r="Q13" s="7" t="s">
        <v>7</v>
      </c>
      <c r="R13" s="7" t="s">
        <v>7</v>
      </c>
      <c r="S13" s="7" t="s">
        <v>8</v>
      </c>
      <c r="T13" s="7"/>
      <c r="U13" s="7"/>
      <c r="V13" s="7" t="s">
        <v>7</v>
      </c>
      <c r="W13" s="7" t="s">
        <v>7</v>
      </c>
      <c r="X13" s="7" t="s">
        <v>8</v>
      </c>
      <c r="Y13" s="7"/>
      <c r="Z13" s="7"/>
      <c r="AA13" s="7" t="s">
        <v>7</v>
      </c>
      <c r="AB13" s="7" t="s">
        <v>7</v>
      </c>
      <c r="AC13" s="7" t="s">
        <v>8</v>
      </c>
      <c r="AD13" s="7"/>
      <c r="AE13" s="7"/>
      <c r="AF13" s="7"/>
      <c r="AG13" s="8">
        <f>COUNTIF(B13:AF13,"G")</f>
        <v>12</v>
      </c>
      <c r="AH13" s="8">
        <f>COUNTIF(B13:AF13,"N")</f>
        <v>6</v>
      </c>
      <c r="AI13" s="8">
        <f>COUNTIF(B13:AF13,"24")</f>
        <v>0</v>
      </c>
      <c r="AJ13" s="8">
        <f>SUMPRODUCT(((B$7:AF$7="Cmt")+(B$7:AF$7="Paz"))*(((B13:AF13&amp;"")="G")+((B13:AF13&amp;"")="N")+((B13:AF13&amp;"")="24")))</f>
        <v>6</v>
      </c>
      <c r="AK13" s="8">
        <f>SUMPRODUCT(COUNTIF(B13:AF13,Kodlar!$A$2:$A$12)*Kodlar!$C$2:$C$12)</f>
        <v>192</v>
      </c>
    </row>
    <row r="14" spans="1:37" x14ac:dyDescent="0.25">
      <c r="A14" t="s">
        <v>20</v>
      </c>
      <c r="B14" s="7" t="s">
        <v>7</v>
      </c>
      <c r="C14" s="7" t="s">
        <v>8</v>
      </c>
      <c r="D14" s="7"/>
      <c r="E14" s="7"/>
      <c r="F14" s="7" t="s">
        <v>7</v>
      </c>
      <c r="G14" s="7" t="s">
        <v>7</v>
      </c>
      <c r="H14" s="7" t="s">
        <v>8</v>
      </c>
      <c r="I14" s="7"/>
      <c r="J14" s="7" t="s">
        <v>21</v>
      </c>
      <c r="K14" s="7" t="s">
        <v>21</v>
      </c>
      <c r="L14" s="7" t="s">
        <v>7</v>
      </c>
      <c r="M14" s="7" t="s">
        <v>8</v>
      </c>
      <c r="N14" s="7"/>
      <c r="O14" s="7"/>
      <c r="P14" s="7" t="s">
        <v>7</v>
      </c>
      <c r="Q14" s="7" t="s">
        <v>7</v>
      </c>
      <c r="R14" s="7" t="s">
        <v>8</v>
      </c>
      <c r="S14" s="7"/>
      <c r="T14" s="7"/>
      <c r="U14" s="7" t="s">
        <v>7</v>
      </c>
      <c r="V14" s="7" t="s">
        <v>7</v>
      </c>
      <c r="W14" s="7" t="s">
        <v>8</v>
      </c>
      <c r="X14" s="7"/>
      <c r="Y14" s="7"/>
      <c r="Z14" s="7" t="s">
        <v>7</v>
      </c>
      <c r="AA14" s="7" t="s">
        <v>7</v>
      </c>
      <c r="AB14" s="7" t="s">
        <v>8</v>
      </c>
      <c r="AC14" s="7"/>
      <c r="AD14" s="7"/>
      <c r="AE14" s="7" t="s">
        <v>7</v>
      </c>
      <c r="AF14" s="7"/>
      <c r="AG14" s="8">
        <f>COUNTIF(B14:AF14,"G")</f>
        <v>11</v>
      </c>
      <c r="AH14" s="8">
        <f>COUNTIF(B14:AF14,"N")</f>
        <v>6</v>
      </c>
      <c r="AI14" s="8">
        <f>COUNTIF(B14:AF14,"24")</f>
        <v>0</v>
      </c>
      <c r="AJ14" s="8">
        <f>SUMPRODUCT(((B$7:AF$7="Cmt")+(B$7:AF$7="Paz"))*(((B14:AF14&amp;"")="G")+((B14:AF14&amp;"")="N")+((B14:AF14&amp;"")="24")))</f>
        <v>5</v>
      </c>
      <c r="AK14" s="8">
        <f>SUMPRODUCT(COUNTIF(B14:AF14,Kodlar!$A$2:$A$12)*Kodlar!$C$2:$C$12)</f>
        <v>184</v>
      </c>
    </row>
    <row r="15" spans="1:37" x14ac:dyDescent="0.25">
      <c r="A15" t="s">
        <v>22</v>
      </c>
      <c r="B15" s="7" t="s">
        <v>8</v>
      </c>
      <c r="C15" s="7"/>
      <c r="D15" s="7"/>
      <c r="E15" s="7" t="s">
        <v>7</v>
      </c>
      <c r="F15" s="7" t="s">
        <v>7</v>
      </c>
      <c r="G15" s="7" t="s">
        <v>8</v>
      </c>
      <c r="H15" s="7"/>
      <c r="I15" s="7"/>
      <c r="J15" s="7" t="s">
        <v>7</v>
      </c>
      <c r="K15" s="7" t="s">
        <v>7</v>
      </c>
      <c r="L15" s="7" t="s">
        <v>8</v>
      </c>
      <c r="M15" s="7"/>
      <c r="N15" s="7"/>
      <c r="O15" s="7" t="s">
        <v>7</v>
      </c>
      <c r="P15" s="7" t="s">
        <v>7</v>
      </c>
      <c r="Q15" s="7" t="s">
        <v>8</v>
      </c>
      <c r="R15" s="7"/>
      <c r="S15" s="7"/>
      <c r="T15" s="7" t="s">
        <v>7</v>
      </c>
      <c r="U15" s="7" t="s">
        <v>7</v>
      </c>
      <c r="V15" s="7" t="s">
        <v>8</v>
      </c>
      <c r="W15" s="7"/>
      <c r="X15" s="7"/>
      <c r="Y15" s="7" t="s">
        <v>7</v>
      </c>
      <c r="Z15" s="7" t="s">
        <v>7</v>
      </c>
      <c r="AA15" s="7" t="s">
        <v>8</v>
      </c>
      <c r="AB15" s="7"/>
      <c r="AC15" s="7"/>
      <c r="AD15" s="7" t="s">
        <v>7</v>
      </c>
      <c r="AE15" s="7" t="s">
        <v>7</v>
      </c>
      <c r="AF15" s="7"/>
      <c r="AG15" s="8">
        <f>COUNTIF(B15:AF15,"G")</f>
        <v>12</v>
      </c>
      <c r="AH15" s="8">
        <f>COUNTIF(B15:AF15,"N")</f>
        <v>6</v>
      </c>
      <c r="AI15" s="8">
        <f>COUNTIF(B15:AF15,"24")</f>
        <v>0</v>
      </c>
      <c r="AJ15" s="8">
        <f>SUMPRODUCT(((B$7:AF$7="Cmt")+(B$7:AF$7="Paz"))*(((B15:AF15&amp;"")="G")+((B15:AF15&amp;"")="N")+((B15:AF15&amp;"")="24")))</f>
        <v>5</v>
      </c>
      <c r="AK15" s="8">
        <f>SUMPRODUCT(COUNTIF(B15:AF15,Kodlar!$A$2:$A$12)*Kodlar!$C$2:$C$12)</f>
        <v>192</v>
      </c>
    </row>
    <row r="16" spans="1:37" x14ac:dyDescent="0.25">
      <c r="A16" t="s">
        <v>23</v>
      </c>
      <c r="B16" s="7"/>
      <c r="C16" s="7"/>
      <c r="D16" s="7" t="s">
        <v>7</v>
      </c>
      <c r="E16" s="7" t="s">
        <v>7</v>
      </c>
      <c r="F16" s="7" t="s">
        <v>8</v>
      </c>
      <c r="G16" s="7"/>
      <c r="H16" s="7"/>
      <c r="I16" s="7" t="s">
        <v>7</v>
      </c>
      <c r="J16" s="7" t="s">
        <v>7</v>
      </c>
      <c r="K16" s="7" t="s">
        <v>8</v>
      </c>
      <c r="L16" s="7"/>
      <c r="M16" s="7"/>
      <c r="N16" s="7" t="s">
        <v>7</v>
      </c>
      <c r="O16" s="7" t="s">
        <v>7</v>
      </c>
      <c r="P16" s="7" t="s">
        <v>8</v>
      </c>
      <c r="Q16" s="7"/>
      <c r="R16" s="7"/>
      <c r="S16" s="7" t="s">
        <v>7</v>
      </c>
      <c r="T16" s="7" t="s">
        <v>7</v>
      </c>
      <c r="U16" s="7" t="s">
        <v>8</v>
      </c>
      <c r="V16" s="7"/>
      <c r="W16" s="7"/>
      <c r="X16" s="7" t="s">
        <v>7</v>
      </c>
      <c r="Y16" s="7" t="s">
        <v>7</v>
      </c>
      <c r="Z16" s="7" t="s">
        <v>8</v>
      </c>
      <c r="AA16" s="7"/>
      <c r="AB16" s="7"/>
      <c r="AC16" s="7" t="s">
        <v>7</v>
      </c>
      <c r="AD16" s="7" t="s">
        <v>7</v>
      </c>
      <c r="AE16" s="7" t="s">
        <v>8</v>
      </c>
      <c r="AF16" s="7"/>
      <c r="AG16" s="8">
        <f>COUNTIF(B16:AF16,"G")</f>
        <v>12</v>
      </c>
      <c r="AH16" s="8">
        <f>COUNTIF(B16:AF16,"N")</f>
        <v>6</v>
      </c>
      <c r="AI16" s="8">
        <f>COUNTIF(B16:AF16,"24")</f>
        <v>0</v>
      </c>
      <c r="AJ16" s="8">
        <f>SUMPRODUCT(((B$7:AF$7="Cmt")+(B$7:AF$7="Paz"))*(((B16:AF16&amp;"")="G")+((B16:AF16&amp;"")="N")+((B16:AF16&amp;"")="24")))</f>
        <v>5</v>
      </c>
      <c r="AK16" s="8">
        <f>SUMPRODUCT(COUNTIF(B16:AF16,Kodlar!$A$2:$A$12)*Kodlar!$C$2:$C$12)</f>
        <v>192</v>
      </c>
    </row>
    <row r="17" spans="1:37" x14ac:dyDescent="0.25">
      <c r="A17" t="s">
        <v>24</v>
      </c>
      <c r="B17" s="7"/>
      <c r="C17" s="7" t="s">
        <v>7</v>
      </c>
      <c r="D17" s="7" t="s">
        <v>7</v>
      </c>
      <c r="E17" s="7" t="s">
        <v>8</v>
      </c>
      <c r="F17" s="7"/>
      <c r="G17" s="7"/>
      <c r="H17" s="7" t="s">
        <v>7</v>
      </c>
      <c r="I17" s="7" t="s">
        <v>7</v>
      </c>
      <c r="J17" s="7" t="s">
        <v>8</v>
      </c>
      <c r="K17" s="7"/>
      <c r="L17" s="7"/>
      <c r="M17" s="7" t="s">
        <v>7</v>
      </c>
      <c r="N17" s="7" t="s">
        <v>7</v>
      </c>
      <c r="O17" s="7" t="s">
        <v>8</v>
      </c>
      <c r="P17" s="7"/>
      <c r="Q17" s="7"/>
      <c r="R17" s="7" t="s">
        <v>7</v>
      </c>
      <c r="S17" s="7" t="s">
        <v>7</v>
      </c>
      <c r="T17" s="7" t="s">
        <v>8</v>
      </c>
      <c r="U17" s="7"/>
      <c r="V17" s="7"/>
      <c r="W17" s="7" t="s">
        <v>7</v>
      </c>
      <c r="X17" s="7" t="s">
        <v>7</v>
      </c>
      <c r="Y17" s="7" t="s">
        <v>8</v>
      </c>
      <c r="Z17" s="7"/>
      <c r="AA17" s="7"/>
      <c r="AB17" s="7" t="s">
        <v>7</v>
      </c>
      <c r="AC17" s="7" t="s">
        <v>7</v>
      </c>
      <c r="AD17" s="7" t="s">
        <v>8</v>
      </c>
      <c r="AE17" s="7"/>
      <c r="AF17" s="7"/>
      <c r="AG17" s="8">
        <f>COUNTIF(B17:AF17,"G")</f>
        <v>12</v>
      </c>
      <c r="AH17" s="8">
        <f>COUNTIF(B17:AF17,"N")</f>
        <v>6</v>
      </c>
      <c r="AI17" s="8">
        <f>COUNTIF(B17:AF17,"24")</f>
        <v>0</v>
      </c>
      <c r="AJ17" s="8">
        <f>SUMPRODUCT(((B$7:AF$7="Cmt")+(B$7:AF$7="Paz"))*(((B17:AF17&amp;"")="G")+((B17:AF17&amp;"")="N")+((B17:AF17&amp;"")="24")))</f>
        <v>6</v>
      </c>
      <c r="AK17" s="8">
        <f>SUMPRODUCT(COUNTIF(B17:AF17,Kodlar!$A$2:$A$12)*Kodlar!$C$2:$C$12)</f>
        <v>192</v>
      </c>
    </row>
    <row r="18" spans="1:37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8">
        <f>COUNTIF(B18:AF18,"G")</f>
        <v>0</v>
      </c>
      <c r="AH18" s="8">
        <f>COUNTIF(B18:AF18,"N")</f>
        <v>0</v>
      </c>
      <c r="AI18" s="8">
        <f>COUNTIF(B18:AF18,"24")</f>
        <v>0</v>
      </c>
      <c r="AJ18" s="8">
        <f>SUMPRODUCT(((B$7:AF$7="Cmt")+(B$7:AF$7="Paz"))*(((B18:AF18&amp;"")="G")+((B18:AF18&amp;"")="N")+((B18:AF18&amp;"")="24")))</f>
        <v>0</v>
      </c>
      <c r="AK18" s="8">
        <f>SUMPRODUCT(COUNTIF(B18:AF18,Kodlar!$A$2:$A$12)*Kodlar!$C$2:$C$12)</f>
        <v>0</v>
      </c>
    </row>
    <row r="19" spans="1:37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>
        <f>COUNTIF(B19:AF19,"G")</f>
        <v>0</v>
      </c>
      <c r="AH19" s="8">
        <f>COUNTIF(B19:AF19,"N")</f>
        <v>0</v>
      </c>
      <c r="AI19" s="8">
        <f>COUNTIF(B19:AF19,"24")</f>
        <v>0</v>
      </c>
      <c r="AJ19" s="8">
        <f>SUMPRODUCT(((B$7:AF$7="Cmt")+(B$7:AF$7="Paz"))*(((B19:AF19&amp;"")="G")+((B19:AF19&amp;"")="N")+((B19:AF19&amp;"")="24")))</f>
        <v>0</v>
      </c>
      <c r="AK19" s="8">
        <f>SUMPRODUCT(COUNTIF(B19:AF19,Kodlar!$A$2:$A$12)*Kodlar!$C$2:$C$12)</f>
        <v>0</v>
      </c>
    </row>
    <row r="20" spans="1:37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>
        <f>COUNTIF(B20:AF20,"G")</f>
        <v>0</v>
      </c>
      <c r="AH20" s="8">
        <f>COUNTIF(B20:AF20,"N")</f>
        <v>0</v>
      </c>
      <c r="AI20" s="8">
        <f>COUNTIF(B20:AF20,"24")</f>
        <v>0</v>
      </c>
      <c r="AJ20" s="8">
        <f>SUMPRODUCT(((B$7:AF$7="Cmt")+(B$7:AF$7="Paz"))*(((B20:AF20&amp;"")="G")+((B20:AF20&amp;"")="N")+((B20:AF20&amp;"")="24")))</f>
        <v>0</v>
      </c>
      <c r="AK20" s="8">
        <f>SUMPRODUCT(COUNTIF(B20:AF20,Kodlar!$A$2:$A$12)*Kodlar!$C$2:$C$12)</f>
        <v>0</v>
      </c>
    </row>
    <row r="21" spans="1:37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>
        <f>COUNTIF(B21:AF21,"G")</f>
        <v>0</v>
      </c>
      <c r="AH21" s="8">
        <f>COUNTIF(B21:AF21,"N")</f>
        <v>0</v>
      </c>
      <c r="AI21" s="8">
        <f>COUNTIF(B21:AF21,"24")</f>
        <v>0</v>
      </c>
      <c r="AJ21" s="8">
        <f>SUMPRODUCT(((B$7:AF$7="Cmt")+(B$7:AF$7="Paz"))*(((B21:AF21&amp;"")="G")+((B21:AF21&amp;"")="N")+((B21:AF21&amp;"")="24")))</f>
        <v>0</v>
      </c>
      <c r="AK21" s="8">
        <f>SUMPRODUCT(COUNTIF(B21:AF21,Kodlar!$A$2:$A$12)*Kodlar!$C$2:$C$12)</f>
        <v>0</v>
      </c>
    </row>
    <row r="22" spans="1:37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>
        <f>COUNTIF(B22:AF22,"G")</f>
        <v>0</v>
      </c>
      <c r="AH22" s="8">
        <f>COUNTIF(B22:AF22,"N")</f>
        <v>0</v>
      </c>
      <c r="AI22" s="8">
        <f>COUNTIF(B22:AF22,"24")</f>
        <v>0</v>
      </c>
      <c r="AJ22" s="8">
        <f>SUMPRODUCT(((B$7:AF$7="Cmt")+(B$7:AF$7="Paz"))*(((B22:AF22&amp;"")="G")+((B22:AF22&amp;"")="N")+((B22:AF22&amp;"")="24")))</f>
        <v>0</v>
      </c>
      <c r="AK22" s="8">
        <f>SUMPRODUCT(COUNTIF(B22:AF22,Kodlar!$A$2:$A$12)*Kodlar!$C$2:$C$12)</f>
        <v>0</v>
      </c>
    </row>
    <row r="23" spans="1:37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>
        <f>COUNTIF(B23:AF23,"G")</f>
        <v>0</v>
      </c>
      <c r="AH23" s="8">
        <f>COUNTIF(B23:AF23,"N")</f>
        <v>0</v>
      </c>
      <c r="AI23" s="8">
        <f>COUNTIF(B23:AF23,"24")</f>
        <v>0</v>
      </c>
      <c r="AJ23" s="8">
        <f>SUMPRODUCT(((B$7:AF$7="Cmt")+(B$7:AF$7="Paz"))*(((B23:AF23&amp;"")="G")+((B23:AF23&amp;"")="N")+((B23:AF23&amp;"")="24")))</f>
        <v>0</v>
      </c>
      <c r="AK23" s="8">
        <f>SUMPRODUCT(COUNTIF(B23:AF23,Kodlar!$A$2:$A$12)*Kodlar!$C$2:$C$12)</f>
        <v>0</v>
      </c>
    </row>
    <row r="24" spans="1:37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>
        <f>COUNTIF(B24:AF24,"G")</f>
        <v>0</v>
      </c>
      <c r="AH24" s="8">
        <f>COUNTIF(B24:AF24,"N")</f>
        <v>0</v>
      </c>
      <c r="AI24" s="8">
        <f>COUNTIF(B24:AF24,"24")</f>
        <v>0</v>
      </c>
      <c r="AJ24" s="8">
        <f>SUMPRODUCT(((B$7:AF$7="Cmt")+(B$7:AF$7="Paz"))*(((B24:AF24&amp;"")="G")+((B24:AF24&amp;"")="N")+((B24:AF24&amp;"")="24")))</f>
        <v>0</v>
      </c>
      <c r="AK24" s="8">
        <f>SUMPRODUCT(COUNTIF(B24:AF24,Kodlar!$A$2:$A$12)*Kodlar!$C$2:$C$12)</f>
        <v>0</v>
      </c>
    </row>
    <row r="25" spans="1:37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>
        <f>COUNTIF(B25:AF25,"G")</f>
        <v>0</v>
      </c>
      <c r="AH25" s="8">
        <f>COUNTIF(B25:AF25,"N")</f>
        <v>0</v>
      </c>
      <c r="AI25" s="8">
        <f>COUNTIF(B25:AF25,"24")</f>
        <v>0</v>
      </c>
      <c r="AJ25" s="8">
        <f>SUMPRODUCT(((B$7:AF$7="Cmt")+(B$7:AF$7="Paz"))*(((B25:AF25&amp;"")="G")+((B25:AF25&amp;"")="N")+((B25:AF25&amp;"")="24")))</f>
        <v>0</v>
      </c>
      <c r="AK25" s="8">
        <f>SUMPRODUCT(COUNTIF(B25:AF25,Kodlar!$A$2:$A$12)*Kodlar!$C$2:$C$12)</f>
        <v>0</v>
      </c>
    </row>
    <row r="26" spans="1:37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>
        <f>COUNTIF(B26:AF26,"G")</f>
        <v>0</v>
      </c>
      <c r="AH26" s="8">
        <f>COUNTIF(B26:AF26,"N")</f>
        <v>0</v>
      </c>
      <c r="AI26" s="8">
        <f>COUNTIF(B26:AF26,"24")</f>
        <v>0</v>
      </c>
      <c r="AJ26" s="8">
        <f>SUMPRODUCT(((B$7:AF$7="Cmt")+(B$7:AF$7="Paz"))*(((B26:AF26&amp;"")="G")+((B26:AF26&amp;"")="N")+((B26:AF26&amp;"")="24")))</f>
        <v>0</v>
      </c>
      <c r="AK26" s="8">
        <f>SUMPRODUCT(COUNTIF(B26:AF26,Kodlar!$A$2:$A$12)*Kodlar!$C$2:$C$12)</f>
        <v>0</v>
      </c>
    </row>
    <row r="27" spans="1:37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>
        <f>COUNTIF(B27:AF27,"G")</f>
        <v>0</v>
      </c>
      <c r="AH27" s="8">
        <f>COUNTIF(B27:AF27,"N")</f>
        <v>0</v>
      </c>
      <c r="AI27" s="8">
        <f>COUNTIF(B27:AF27,"24")</f>
        <v>0</v>
      </c>
      <c r="AJ27" s="8">
        <f>SUMPRODUCT(((B$7:AF$7="Cmt")+(B$7:AF$7="Paz"))*(((B27:AF27&amp;"")="G")+((B27:AF27&amp;"")="N")+((B27:AF27&amp;"")="24")))</f>
        <v>0</v>
      </c>
      <c r="AK27" s="8">
        <f>SUMPRODUCT(COUNTIF(B27:AF27,Kodlar!$A$2:$A$12)*Kodlar!$C$2:$C$12)</f>
        <v>0</v>
      </c>
    </row>
    <row r="29" spans="1:32" x14ac:dyDescent="0.25">
      <c r="A29" s="2" t="s">
        <v>25</v>
      </c>
      <c r="B29" s="5">
        <f>COUNTIF(B8:B27,"G")+COUNTIF(B8:B27,"24")</f>
        <v>4</v>
      </c>
      <c r="C29" s="5">
        <f>COUNTIF(C8:C27,"G")+COUNTIF(C8:C27,"24")</f>
        <v>4</v>
      </c>
      <c r="D29" s="5">
        <f>COUNTIF(D8:D27,"G")+COUNTIF(D8:D27,"24")</f>
        <v>4</v>
      </c>
      <c r="E29" s="5">
        <f>COUNTIF(E8:E27,"G")+COUNTIF(E8:E27,"24")</f>
        <v>4</v>
      </c>
      <c r="F29" s="5">
        <f>COUNTIF(F8:F27,"G")+COUNTIF(F8:F27,"24")</f>
        <v>4</v>
      </c>
      <c r="G29" s="5">
        <f>COUNTIF(G8:G27,"G")+COUNTIF(G8:G27,"24")</f>
        <v>4</v>
      </c>
      <c r="H29" s="5">
        <f>COUNTIF(H8:H27,"G")+COUNTIF(H8:H27,"24")</f>
        <v>4</v>
      </c>
      <c r="I29" s="5">
        <f>COUNTIF(I8:I27,"G")+COUNTIF(I8:I27,"24")</f>
        <v>4</v>
      </c>
      <c r="J29" s="5">
        <f>COUNTIF(J8:J27,"G")+COUNTIF(J8:J27,"24")</f>
        <v>4</v>
      </c>
      <c r="K29" s="5">
        <f>COUNTIF(K8:K27,"G")+COUNTIF(K8:K27,"24")</f>
        <v>3</v>
      </c>
      <c r="L29" s="5">
        <f>COUNTIF(L8:L27,"G")+COUNTIF(L8:L27,"24")</f>
        <v>4</v>
      </c>
      <c r="M29" s="5">
        <f>COUNTIF(M8:M27,"G")+COUNTIF(M8:M27,"24")</f>
        <v>4</v>
      </c>
      <c r="N29" s="5">
        <f>COUNTIF(N8:N27,"G")+COUNTIF(N8:N27,"24")</f>
        <v>4</v>
      </c>
      <c r="O29" s="5">
        <f>COUNTIF(O8:O27,"G")+COUNTIF(O8:O27,"24")</f>
        <v>4</v>
      </c>
      <c r="P29" s="5">
        <f>COUNTIF(P8:P27,"G")+COUNTIF(P8:P27,"24")</f>
        <v>4</v>
      </c>
      <c r="Q29" s="5">
        <f>COUNTIF(Q8:Q27,"G")+COUNTIF(Q8:Q27,"24")</f>
        <v>4</v>
      </c>
      <c r="R29" s="5">
        <f>COUNTIF(R8:R27,"G")+COUNTIF(R8:R27,"24")</f>
        <v>4</v>
      </c>
      <c r="S29" s="5">
        <f>COUNTIF(S8:S27,"G")+COUNTIF(S8:S27,"24")</f>
        <v>4</v>
      </c>
      <c r="T29" s="5">
        <f>COUNTIF(T8:T27,"G")+COUNTIF(T8:T27,"24")</f>
        <v>3</v>
      </c>
      <c r="U29" s="5">
        <f>COUNTIF(U8:U27,"G")+COUNTIF(U8:U27,"24")</f>
        <v>3</v>
      </c>
      <c r="V29" s="5">
        <f>COUNTIF(V8:V27,"G")+COUNTIF(V8:V27,"24")</f>
        <v>4</v>
      </c>
      <c r="W29" s="5">
        <f>COUNTIF(W8:W27,"G")+COUNTIF(W8:W27,"24")</f>
        <v>4</v>
      </c>
      <c r="X29" s="5">
        <f>COUNTIF(X8:X27,"G")+COUNTIF(X8:X27,"24")</f>
        <v>4</v>
      </c>
      <c r="Y29" s="5">
        <f>COUNTIF(Y8:Y27,"G")+COUNTIF(Y8:Y27,"24")</f>
        <v>4</v>
      </c>
      <c r="Z29" s="5">
        <f>COUNTIF(Z8:Z27,"G")+COUNTIF(Z8:Z27,"24")</f>
        <v>4</v>
      </c>
      <c r="AA29" s="5">
        <f>COUNTIF(AA8:AA27,"G")+COUNTIF(AA8:AA27,"24")</f>
        <v>4</v>
      </c>
      <c r="AB29" s="5">
        <f>COUNTIF(AB8:AB27,"G")+COUNTIF(AB8:AB27,"24")</f>
        <v>4</v>
      </c>
      <c r="AC29" s="5">
        <f>COUNTIF(AC8:AC27,"G")+COUNTIF(AC8:AC27,"24")</f>
        <v>4</v>
      </c>
      <c r="AD29" s="5">
        <f>COUNTIF(AD8:AD27,"G")+COUNTIF(AD8:AD27,"24")</f>
        <v>4</v>
      </c>
      <c r="AE29" s="5">
        <f>COUNTIF(AE8:AE27,"G")+COUNTIF(AE8:AE27,"24")</f>
        <v>4</v>
      </c>
      <c r="AF29" s="5">
        <f>COUNTIF(AF8:AF27,"G")+COUNTIF(AF8:AF27,"24")</f>
        <v>0</v>
      </c>
    </row>
    <row r="30" spans="1:32" x14ac:dyDescent="0.25">
      <c r="A30" s="2" t="s">
        <v>26</v>
      </c>
      <c r="B30" s="5">
        <f>COUNTIF(B8:B27,"N")+COUNTIF(B8:B27,"24")</f>
        <v>2</v>
      </c>
      <c r="C30" s="5">
        <f>COUNTIF(C8:C27,"N")+COUNTIF(C8:C27,"24")</f>
        <v>2</v>
      </c>
      <c r="D30" s="5">
        <f>COUNTIF(D8:D27,"N")+COUNTIF(D8:D27,"24")</f>
        <v>2</v>
      </c>
      <c r="E30" s="5">
        <f>COUNTIF(E8:E27,"N")+COUNTIF(E8:E27,"24")</f>
        <v>2</v>
      </c>
      <c r="F30" s="5">
        <f>COUNTIF(F8:F27,"N")+COUNTIF(F8:F27,"24")</f>
        <v>2</v>
      </c>
      <c r="G30" s="5">
        <f>COUNTIF(G8:G27,"N")+COUNTIF(G8:G27,"24")</f>
        <v>2</v>
      </c>
      <c r="H30" s="5">
        <f>COUNTIF(H8:H27,"N")+COUNTIF(H8:H27,"24")</f>
        <v>2</v>
      </c>
      <c r="I30" s="5">
        <f>COUNTIF(I8:I27,"N")+COUNTIF(I8:I27,"24")</f>
        <v>2</v>
      </c>
      <c r="J30" s="5">
        <f>COUNTIF(J8:J27,"N")+COUNTIF(J8:J27,"24")</f>
        <v>2</v>
      </c>
      <c r="K30" s="5">
        <f>COUNTIF(K8:K27,"N")+COUNTIF(K8:K27,"24")</f>
        <v>2</v>
      </c>
      <c r="L30" s="5">
        <f>COUNTIF(L8:L27,"N")+COUNTIF(L8:L27,"24")</f>
        <v>2</v>
      </c>
      <c r="M30" s="5">
        <f>COUNTIF(M8:M27,"N")+COUNTIF(M8:M27,"24")</f>
        <v>2</v>
      </c>
      <c r="N30" s="5">
        <f>COUNTIF(N8:N27,"N")+COUNTIF(N8:N27,"24")</f>
        <v>2</v>
      </c>
      <c r="O30" s="5">
        <f>COUNTIF(O8:O27,"N")+COUNTIF(O8:O27,"24")</f>
        <v>2</v>
      </c>
      <c r="P30" s="5">
        <f>COUNTIF(P8:P27,"N")+COUNTIF(P8:P27,"24")</f>
        <v>2</v>
      </c>
      <c r="Q30" s="5">
        <f>COUNTIF(Q8:Q27,"N")+COUNTIF(Q8:Q27,"24")</f>
        <v>1</v>
      </c>
      <c r="R30" s="5">
        <f>COUNTIF(R8:R27,"N")+COUNTIF(R8:R27,"24")</f>
        <v>2</v>
      </c>
      <c r="S30" s="5">
        <f>COUNTIF(S8:S27,"N")+COUNTIF(S8:S27,"24")</f>
        <v>2</v>
      </c>
      <c r="T30" s="5">
        <f>COUNTIF(T8:T27,"N")+COUNTIF(T8:T27,"24")</f>
        <v>2</v>
      </c>
      <c r="U30" s="5">
        <f>COUNTIF(U8:U27,"N")+COUNTIF(U8:U27,"24")</f>
        <v>2</v>
      </c>
      <c r="V30" s="5">
        <f>COUNTIF(V8:V27,"N")+COUNTIF(V8:V27,"24")</f>
        <v>2</v>
      </c>
      <c r="W30" s="5">
        <f>COUNTIF(W8:W27,"N")+COUNTIF(W8:W27,"24")</f>
        <v>2</v>
      </c>
      <c r="X30" s="5">
        <f>COUNTIF(X8:X27,"N")+COUNTIF(X8:X27,"24")</f>
        <v>2</v>
      </c>
      <c r="Y30" s="5">
        <f>COUNTIF(Y8:Y27,"N")+COUNTIF(Y8:Y27,"24")</f>
        <v>2</v>
      </c>
      <c r="Z30" s="5">
        <f>COUNTIF(Z8:Z27,"N")+COUNTIF(Z8:Z27,"24")</f>
        <v>2</v>
      </c>
      <c r="AA30" s="5">
        <f>COUNTIF(AA8:AA27,"N")+COUNTIF(AA8:AA27,"24")</f>
        <v>2</v>
      </c>
      <c r="AB30" s="5">
        <f>COUNTIF(AB8:AB27,"N")+COUNTIF(AB8:AB27,"24")</f>
        <v>2</v>
      </c>
      <c r="AC30" s="5">
        <f>COUNTIF(AC8:AC27,"N")+COUNTIF(AC8:AC27,"24")</f>
        <v>2</v>
      </c>
      <c r="AD30" s="5">
        <f>COUNTIF(AD8:AD27,"N")+COUNTIF(AD8:AD27,"24")</f>
        <v>2</v>
      </c>
      <c r="AE30" s="5">
        <f>COUNTIF(AE8:AE27,"N")+COUNTIF(AE8:AE27,"24")</f>
        <v>2</v>
      </c>
      <c r="AF30" s="5">
        <f>COUNTIF(AF8:AF27,"N")+COUNTIF(AF8:AF27,"24")</f>
        <v>0</v>
      </c>
    </row>
    <row r="32" spans="1:1" x14ac:dyDescent="0.25">
      <c r="A32" s="9" t="s">
        <v>27</v>
      </c>
    </row>
  </sheetData>
  <conditionalFormatting sqref="B8:AF27">
    <cfRule type="expression" dxfId="0" priority="1">
      <formula>B8&amp;""="G"</formula>
    </cfRule>
    <cfRule type="expression" dxfId="1" priority="2">
      <formula>B8&amp;""="N"</formula>
    </cfRule>
    <cfRule type="expression" dxfId="2" priority="3">
      <formula>B8&amp;""="24"</formula>
    </cfRule>
    <cfRule type="expression" dxfId="3" priority="4">
      <formula>B8&amp;""="İ"</formula>
    </cfRule>
    <cfRule type="expression" dxfId="4" priority="5">
      <formula>B8&amp;""="S.İ"</formula>
    </cfRule>
    <cfRule type="expression" dxfId="5" priority="6">
      <formula>B8&amp;""="R"</formula>
    </cfRule>
    <cfRule type="expression" dxfId="6" priority="7">
      <formula>B$6=""</formula>
    </cfRule>
    <cfRule type="expression" dxfId="7" priority="8">
      <formula>OR(B$7="Cmt",B$7="Paz")</formula>
    </cfRule>
  </conditionalFormatting>
  <conditionalFormatting sqref="B6:AF7">
    <cfRule type="expression" dxfId="8" priority="9">
      <formula>OR(B$7="Cmt",B$7="Paz")</formula>
    </cfRule>
  </conditionalFormatting>
  <dataValidations count="4">
    <dataValidation type="list" allowBlank="1" showErrorMessage="1" errorTitle="Tanımsız kod" error="Kodu listeden seçin. Yeni kod gerekiyorsa Kodlar sayfasına ekleyin." sqref="AA10:AF27">
      <formula1>Kodlar!$A$2:$A$12</formula1>
    </dataValidation>
    <dataValidation type="list" allowBlank="1" showErrorMessage="1" errorTitle="Tanımsız kod" error="Kodu listeden seçin. Yeni kod gerekiyorsa Kodlar sayfasına ekleyin." sqref="AA8:AF27">
      <formula1>Kodlar!$A$2:$A$12</formula1>
    </dataValidation>
    <dataValidation type="list" allowBlank="1" showErrorMessage="1" errorTitle="Tanımsız kod" error="Kodu listeden seçin. Yeni kod gerekiyorsa Kodlar sayfasına ekleyin." sqref="B10:AF27">
      <formula1>Kodlar!$A$2:$A$12</formula1>
    </dataValidation>
    <dataValidation type="list" allowBlank="1" showErrorMessage="1" errorTitle="Tanımsız kod" error="Kodu listeden seçin. Yeni kod gerekiyorsa Kodlar sayfasına ekleyin." sqref="B8:AF27">
      <formula1>Kodlar!$A$2:$A$12</formula1>
    </dataValidation>
  </dataValidations>
  <hyperlinks>
    <hyperlink ref="A32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8" customWidth="1"/>
    <col min="2" max="2" width="22" customWidth="1"/>
    <col min="3" max="3" width="8" customWidth="1"/>
  </cols>
  <sheetData>
    <row r="1" spans="1:3" s="2" customFormat="1" x14ac:dyDescent="0.25">
      <c r="A1" s="2" t="s">
        <v>28</v>
      </c>
      <c r="B1" s="2" t="s">
        <v>29</v>
      </c>
      <c r="C1" s="2" t="s">
        <v>30</v>
      </c>
    </row>
    <row r="2" spans="1:5" x14ac:dyDescent="0.25">
      <c r="A2" t="s">
        <v>7</v>
      </c>
      <c r="B2" t="s">
        <v>31</v>
      </c>
      <c r="C2">
        <v>8</v>
      </c>
      <c r="E2" s="4" t="s">
        <v>32</v>
      </c>
    </row>
    <row r="3" spans="1:5" x14ac:dyDescent="0.25">
      <c r="A3" t="s">
        <v>8</v>
      </c>
      <c r="B3" t="s">
        <v>33</v>
      </c>
      <c r="C3">
        <v>16</v>
      </c>
      <c r="E3" s="4" t="s">
        <v>34</v>
      </c>
    </row>
    <row r="4" spans="1:3" x14ac:dyDescent="0.25">
      <c r="A4" s="10" t="s">
        <v>9</v>
      </c>
      <c r="B4" t="s">
        <v>35</v>
      </c>
      <c r="C4">
        <v>24</v>
      </c>
    </row>
    <row r="5" spans="1:3" x14ac:dyDescent="0.25">
      <c r="A5" t="s">
        <v>36</v>
      </c>
      <c r="B5" t="s">
        <v>37</v>
      </c>
      <c r="C5">
        <v>0</v>
      </c>
    </row>
    <row r="6" spans="1:3" x14ac:dyDescent="0.25">
      <c r="A6" t="s">
        <v>16</v>
      </c>
      <c r="B6" t="s">
        <v>38</v>
      </c>
      <c r="C6">
        <v>0</v>
      </c>
    </row>
    <row r="7" spans="1:3" x14ac:dyDescent="0.25">
      <c r="A7" t="s">
        <v>21</v>
      </c>
      <c r="B7" t="s">
        <v>39</v>
      </c>
      <c r="C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12</v>
      </c>
    </row>
    <row r="7" spans="1:1" x14ac:dyDescent="0.25">
      <c r="A7" t="s">
        <v>45</v>
      </c>
    </row>
    <row r="8" spans="1:1" x14ac:dyDescent="0.25">
      <c r="A8" t="s">
        <v>46</v>
      </c>
    </row>
    <row r="10" spans="1:1" x14ac:dyDescent="0.25">
      <c r="A10" s="11" t="s">
        <v>47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Nöbet Çizelgesi</vt:lpstr>
      <vt:lpstr>Kodlar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Nöbetçi</dc:creator>
  <dc:title/>
  <dc:subject/>
  <dc:description/>
  <cp:keywords/>
  <cp:category/>
  <cp:lastModifiedBy>Unknown</cp:lastModifiedBy>
  <dcterms:created xsi:type="dcterms:W3CDTF">2026-10-31T21:00:00Z</dcterms:created>
  <dcterms:modified xsi:type="dcterms:W3CDTF">2026-10-06T18:22:28Z</dcterms:modified>
</cp:coreProperties>
</file>